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4776AA4B-EDC5-9C4B-B6DC-468D1C0B92DB}" xr6:coauthVersionLast="45" xr6:coauthVersionMax="45" xr10:uidLastSave="{00000000-0000-0000-0000-000000000000}"/>
  <bookViews>
    <workbookView xWindow="5580" yWindow="2360" windowWidth="27640" windowHeight="16940" xr2:uid="{F0CCE4AD-F97E-9C49-8D92-C1523F3B3721}"/>
  </bookViews>
  <sheets>
    <sheet name="Relations" sheetId="4" r:id="rId1"/>
    <sheet name="Pays" sheetId="3" r:id="rId2"/>
    <sheet name="2019" sheetId="2" r:id="rId3"/>
    <sheet name="Semestre" sheetId="1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4" l="1"/>
  <c r="H7" i="4"/>
  <c r="G7" i="4"/>
  <c r="E7" i="4"/>
  <c r="F7" i="4" s="1"/>
  <c r="D7" i="4"/>
  <c r="K6" i="4"/>
  <c r="L6" i="4" s="1"/>
  <c r="J6" i="4"/>
  <c r="J7" i="4" s="1"/>
  <c r="I6" i="4"/>
  <c r="F6" i="4"/>
  <c r="K5" i="4"/>
  <c r="L5" i="4" s="1"/>
  <c r="J5" i="4"/>
  <c r="I5" i="4"/>
  <c r="F5" i="4"/>
  <c r="L4" i="4"/>
  <c r="K4" i="4"/>
  <c r="K7" i="4" s="1"/>
  <c r="L7" i="4" s="1"/>
  <c r="J4" i="4"/>
  <c r="I4" i="4"/>
  <c r="F4" i="4"/>
  <c r="F7" i="3" l="1"/>
  <c r="E7" i="3"/>
  <c r="G7" i="3" s="1"/>
  <c r="H7" i="3" s="1"/>
  <c r="C7" i="3"/>
  <c r="D7" i="3" s="1"/>
  <c r="G6" i="3"/>
  <c r="H6" i="3" s="1"/>
  <c r="F6" i="3"/>
  <c r="D6" i="3"/>
  <c r="G5" i="3"/>
  <c r="H5" i="3" s="1"/>
  <c r="F5" i="3"/>
  <c r="D5" i="3"/>
  <c r="G4" i="3"/>
  <c r="H4" i="3" s="1"/>
  <c r="F4" i="3"/>
  <c r="D4" i="3"/>
  <c r="G3" i="3"/>
  <c r="H3" i="3" s="1"/>
  <c r="F3" i="3"/>
  <c r="D3" i="3"/>
  <c r="G2" i="3"/>
  <c r="H2" i="3" s="1"/>
  <c r="F2" i="3"/>
  <c r="D2" i="3"/>
  <c r="G1" i="3"/>
  <c r="H1" i="3" s="1"/>
  <c r="F1" i="3"/>
  <c r="D1" i="3"/>
  <c r="N6" i="1" l="1"/>
  <c r="N5" i="1"/>
  <c r="N4" i="1"/>
  <c r="N3" i="1"/>
  <c r="M6" i="1"/>
  <c r="M5" i="1"/>
  <c r="M4" i="1"/>
  <c r="M3" i="1"/>
  <c r="L6" i="1"/>
  <c r="L5" i="1"/>
  <c r="L4" i="1"/>
  <c r="L3" i="1"/>
  <c r="F7" i="2"/>
  <c r="E7" i="2"/>
  <c r="E6" i="2"/>
  <c r="E5" i="2"/>
  <c r="E4" i="2"/>
  <c r="E3" i="2"/>
  <c r="D7" i="2"/>
  <c r="F7" i="1" l="1"/>
  <c r="G6" i="1" s="1"/>
  <c r="D7" i="1"/>
  <c r="H7" i="1" s="1"/>
  <c r="I7" i="1" s="1"/>
  <c r="H6" i="1"/>
  <c r="H5" i="1"/>
  <c r="H4" i="1"/>
  <c r="H3" i="1"/>
  <c r="E4" i="1" l="1"/>
  <c r="E3" i="1"/>
  <c r="E5" i="1"/>
  <c r="E6" i="1"/>
  <c r="I4" i="1"/>
  <c r="I6" i="1"/>
  <c r="I3" i="1"/>
  <c r="I5" i="1"/>
  <c r="G3" i="1"/>
  <c r="G4" i="1"/>
  <c r="G5" i="1"/>
  <c r="E7" i="1"/>
</calcChain>
</file>

<file path=xl/sharedStrings.xml><?xml version="1.0" encoding="utf-8"?>
<sst xmlns="http://schemas.openxmlformats.org/spreadsheetml/2006/main" count="54" uniqueCount="23">
  <si>
    <t>Semestre 1</t>
  </si>
  <si>
    <t>Semestre 2</t>
  </si>
  <si>
    <t>S1 + S2</t>
  </si>
  <si>
    <t>S1</t>
  </si>
  <si>
    <t>S2</t>
  </si>
  <si>
    <t>Entreprises</t>
  </si>
  <si>
    <t>Académique</t>
  </si>
  <si>
    <t>Non renseigné</t>
  </si>
  <si>
    <t>Non LinkedIn</t>
  </si>
  <si>
    <t>THESES.FR</t>
  </si>
  <si>
    <t>THESES.FR S2</t>
  </si>
  <si>
    <t>Europe France</t>
  </si>
  <si>
    <t>Europe Hors France</t>
  </si>
  <si>
    <t>Asie &amp; Océanie</t>
  </si>
  <si>
    <t>Amérique du Nord</t>
  </si>
  <si>
    <t>Afrique &amp; Moyen-Orient</t>
  </si>
  <si>
    <t>Amériques du Sud et Centrale</t>
  </si>
  <si>
    <t>Total</t>
  </si>
  <si>
    <t>France</t>
  </si>
  <si>
    <t>Semestres 1 &amp;  2</t>
  </si>
  <si>
    <t>Profils</t>
  </si>
  <si>
    <t>Relations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</si>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</sst>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2060"/>
      <name val="Calibri (Corps)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/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0" fontId="2" fillId="0" borderId="6" xfId="0" applyFont="1" applyBorder="1"/>
    <xf numFmtId="164" fontId="2" fillId="0" borderId="6" xfId="0" applyNumberFormat="1" applyFont="1" applyBorder="1"/>
    <xf numFmtId="0" fontId="2" fillId="0" borderId="11" xfId="0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164" fontId="4" fillId="0" borderId="6" xfId="0" applyNumberFormat="1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0" fontId="5" fillId="3" borderId="6" xfId="1" applyFont="1" applyFill="1" applyBorder="1" applyAlignment="1">
      <alignment horizontal="center"/>
    </xf>
    <xf numFmtId="0" fontId="5" fillId="4" borderId="0" xfId="1" applyFont="1" applyFill="1"/>
    <xf numFmtId="0" fontId="6" fillId="0" borderId="0" xfId="0" applyFont="1"/>
    <xf numFmtId="16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16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5" fontId="2" fillId="0" borderId="4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3" fillId="0" borderId="20" xfId="0" applyFont="1" applyBorder="1"/>
    <xf numFmtId="164" fontId="3" fillId="0" borderId="20" xfId="0" applyNumberFormat="1" applyFont="1" applyBorder="1"/>
    <xf numFmtId="0" fontId="2" fillId="0" borderId="11" xfId="1" applyFont="1" applyFill="1" applyBorder="1" applyAlignment="1">
      <alignment horizontal="left"/>
    </xf>
    <xf numFmtId="0" fontId="3" fillId="0" borderId="6" xfId="0" applyFont="1" applyBorder="1"/>
    <xf numFmtId="164" fontId="3" fillId="0" borderId="6" xfId="0" applyNumberFormat="1" applyFont="1" applyBorder="1"/>
    <xf numFmtId="0" fontId="2" fillId="0" borderId="11" xfId="1" applyFont="1" applyFill="1" applyBorder="1"/>
    <xf numFmtId="0" fontId="7" fillId="0" borderId="1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3" fillId="0" borderId="22" xfId="0" applyFont="1" applyBorder="1"/>
    <xf numFmtId="164" fontId="3" fillId="0" borderId="22" xfId="0" applyNumberFormat="1" applyFont="1" applyBorder="1"/>
    <xf numFmtId="0" fontId="2" fillId="0" borderId="6" xfId="0" applyFont="1" applyBorder="1" applyAlignment="1">
      <alignment horizontal="center"/>
    </xf>
    <xf numFmtId="0" fontId="2" fillId="5" borderId="6" xfId="0" applyFont="1" applyFill="1" applyBorder="1"/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/>
    <xf numFmtId="0" fontId="2" fillId="0" borderId="6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FR">
                <a:solidFill>
                  <a:srgbClr val="002060"/>
                </a:solidFill>
              </a:rPr>
              <a:t>Profils académiques</a:t>
            </a:r>
            <a:r>
              <a:rPr lang="fr-FR" baseline="0">
                <a:solidFill>
                  <a:srgbClr val="002060"/>
                </a:solidFill>
              </a:rPr>
              <a:t> </a:t>
            </a:r>
          </a:p>
          <a:p>
            <a:pPr>
              <a:defRPr/>
            </a:pPr>
            <a:r>
              <a:rPr lang="fr-FR" baseline="0">
                <a:solidFill>
                  <a:srgbClr val="002060"/>
                </a:solidFill>
              </a:rPr>
              <a:t>Pays des Universités Employeuses</a:t>
            </a:r>
            <a:endParaRPr lang="fr-FR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53667925978949604"/>
          <c:y val="7.9365079365079361E-2"/>
        </c:manualLayout>
      </c:layout>
      <c:overlay val="0"/>
      <c:spPr>
        <a:noFill/>
        <a:ln>
          <a:solidFill>
            <a:srgbClr val="00206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A34-A941-BFC7-BC20DC867B6A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A34-A941-BFC7-BC20DC867B6A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A34-A941-BFC7-BC20DC867B6A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A34-A941-BFC7-BC20DC867B6A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A34-A941-BFC7-BC20DC867B6A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A34-A941-BFC7-BC20DC867B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Pays!$B$10:$B$15</c:f>
              <c:strCache>
                <c:ptCount val="6"/>
                <c:pt idx="0">
                  <c:v>France</c:v>
                </c:pt>
                <c:pt idx="1">
                  <c:v>Europe Hors France</c:v>
                </c:pt>
                <c:pt idx="2">
                  <c:v>Asie &amp; Océanie</c:v>
                </c:pt>
                <c:pt idx="3">
                  <c:v>Amérique du Nord</c:v>
                </c:pt>
                <c:pt idx="4">
                  <c:v>Afrique &amp; Moyen-Orient</c:v>
                </c:pt>
                <c:pt idx="5">
                  <c:v>Amériques du Sud et Centrale</c:v>
                </c:pt>
              </c:strCache>
            </c:strRef>
          </c:cat>
          <c:val>
            <c:numRef>
              <c:f>Pays!$C$10:$C$15</c:f>
              <c:numCache>
                <c:formatCode>0.0%</c:formatCode>
                <c:ptCount val="6"/>
                <c:pt idx="0">
                  <c:v>0.73063973063973064</c:v>
                </c:pt>
                <c:pt idx="1">
                  <c:v>0.10437710437710437</c:v>
                </c:pt>
                <c:pt idx="2">
                  <c:v>6.0606060606060608E-2</c:v>
                </c:pt>
                <c:pt idx="3">
                  <c:v>5.7239057239057242E-2</c:v>
                </c:pt>
                <c:pt idx="4">
                  <c:v>3.3670033670033669E-2</c:v>
                </c:pt>
                <c:pt idx="5">
                  <c:v>1.3468013468013467E-2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A34-A941-BFC7-BC20DC867B6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 sz="1400" b="1"/>
              <a:t>Profils LinkedIn Docteurs SPI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'2019'!$I$2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142-9442-8B9A-41E4A7C2AD0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142-9442-8B9A-41E4A7C2AD0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142-9442-8B9A-41E4A7C2AD04}"/>
              </c:ext>
            </c:extLst>
          </c:dPt>
          <c:cat>
            <c:strRef>
              <c:f>'2019'!$H$3:$H$6</c:f>
              <c:strCache>
                <c:ptCount val="4"/>
                <c:pt idx="0">
                  <c:v>Entreprises</c:v>
                </c:pt>
                <c:pt idx="1">
                  <c:v>Académique</c:v>
                </c:pt>
                <c:pt idx="2">
                  <c:v>Non renseigné</c:v>
                </c:pt>
                <c:pt idx="3">
                  <c:v>Non LinkedIn</c:v>
                </c:pt>
              </c:strCache>
            </c:strRef>
          </c:cat>
          <c:val>
            <c:numRef>
              <c:f>'2019'!$I$3:$I$6</c:f>
              <c:numCache>
                <c:formatCode>0.0%</c:formatCode>
                <c:ptCount val="4"/>
                <c:pt idx="0">
                  <c:v>0.3136300417246175</c:v>
                </c:pt>
                <c:pt idx="1">
                  <c:v>0.22183588317107092</c:v>
                </c:pt>
                <c:pt idx="2">
                  <c:v>0.24756606397774686</c:v>
                </c:pt>
                <c:pt idx="3">
                  <c:v>0.21696801112656466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2-9442-8B9A-41E4A7C2A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1629408"/>
        <c:axId val="1344825552"/>
      </c:barChart>
      <c:catAx>
        <c:axId val="143162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4825552"/>
        <c:crosses val="autoZero"/>
        <c:auto val="1"/>
        <c:lblAlgn val="ctr"/>
        <c:lblOffset val="100"/>
        <c:noMultiLvlLbl val="0"/>
      </c:catAx>
      <c:valAx>
        <c:axId val="134482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1629408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>
          <a:solidFill>
            <a:srgbClr val="00206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 sz="1400" b="1"/>
              <a:t>Profils LinkedIn Docteurs SPI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Semestre!$L$2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Semestre!$K$3:$K$6</c:f>
              <c:strCache>
                <c:ptCount val="4"/>
                <c:pt idx="0">
                  <c:v>Entreprises</c:v>
                </c:pt>
                <c:pt idx="1">
                  <c:v>Académique</c:v>
                </c:pt>
                <c:pt idx="2">
                  <c:v>Non renseigné</c:v>
                </c:pt>
                <c:pt idx="3">
                  <c:v>Non LinkedIn</c:v>
                </c:pt>
              </c:strCache>
            </c:strRef>
          </c:cat>
          <c:val>
            <c:numRef>
              <c:f>Semestre!$L$3:$L$6</c:f>
              <c:numCache>
                <c:formatCode>0.0%</c:formatCode>
                <c:ptCount val="4"/>
                <c:pt idx="0">
                  <c:v>0.3136300417246175</c:v>
                </c:pt>
                <c:pt idx="1">
                  <c:v>0.22183588317107092</c:v>
                </c:pt>
                <c:pt idx="2">
                  <c:v>0.24756606397774686</c:v>
                </c:pt>
                <c:pt idx="3">
                  <c:v>0.21696801112656466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D-224C-82AD-3686A66EDA26}"/>
            </c:ext>
          </c:extLst>
        </c:ser>
        <c:ser>
          <c:idx val="1"/>
          <c:order val="1"/>
          <c:tx>
            <c:strRef>
              <c:f>Semestre!$M$2</c:f>
              <c:strCache>
                <c:ptCount val="1"/>
                <c:pt idx="0">
                  <c:v>S1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Semestre!$K$3:$K$6</c:f>
              <c:strCache>
                <c:ptCount val="4"/>
                <c:pt idx="0">
                  <c:v>Entreprises</c:v>
                </c:pt>
                <c:pt idx="1">
                  <c:v>Académique</c:v>
                </c:pt>
                <c:pt idx="2">
                  <c:v>Non renseigné</c:v>
                </c:pt>
                <c:pt idx="3">
                  <c:v>Non LinkedIn</c:v>
                </c:pt>
              </c:strCache>
            </c:strRef>
          </c:cat>
          <c:val>
            <c:numRef>
              <c:f>Semestre!$M$3:$M$6</c:f>
              <c:numCache>
                <c:formatCode>0.0%</c:formatCode>
                <c:ptCount val="4"/>
                <c:pt idx="0">
                  <c:v>0.39534883720930231</c:v>
                </c:pt>
                <c:pt idx="1">
                  <c:v>0.22898032200357782</c:v>
                </c:pt>
                <c:pt idx="2">
                  <c:v>0.15742397137745975</c:v>
                </c:pt>
                <c:pt idx="3">
                  <c:v>0.21824686940966009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4D-224C-82AD-3686A66EDA26}"/>
            </c:ext>
          </c:extLst>
        </c:ser>
        <c:ser>
          <c:idx val="2"/>
          <c:order val="2"/>
          <c:tx>
            <c:strRef>
              <c:f>Semestre!$N$2</c:f>
              <c:strCache>
                <c:ptCount val="1"/>
                <c:pt idx="0">
                  <c:v>S2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Semestre!$K$3:$K$6</c:f>
              <c:strCache>
                <c:ptCount val="4"/>
                <c:pt idx="0">
                  <c:v>Entreprises</c:v>
                </c:pt>
                <c:pt idx="1">
                  <c:v>Académique</c:v>
                </c:pt>
                <c:pt idx="2">
                  <c:v>Non renseigné</c:v>
                </c:pt>
                <c:pt idx="3">
                  <c:v>Non LinkedIn</c:v>
                </c:pt>
              </c:strCache>
            </c:strRef>
          </c:cat>
          <c:val>
            <c:numRef>
              <c:f>Semestre!$N$3:$N$6</c:f>
              <c:numCache>
                <c:formatCode>0.0%</c:formatCode>
                <c:ptCount val="4"/>
                <c:pt idx="0">
                  <c:v>0.2616609783845279</c:v>
                </c:pt>
                <c:pt idx="1">
                  <c:v>0.21729237770193402</c:v>
                </c:pt>
                <c:pt idx="2">
                  <c:v>0.30489192263936293</c:v>
                </c:pt>
                <c:pt idx="3">
                  <c:v>0.2161547212741752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4D-224C-82AD-3686A66ED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1629408"/>
        <c:axId val="1344825552"/>
      </c:barChart>
      <c:catAx>
        <c:axId val="143162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4825552"/>
        <c:crosses val="autoZero"/>
        <c:auto val="1"/>
        <c:lblAlgn val="ctr"/>
        <c:lblOffset val="100"/>
        <c:noMultiLvlLbl val="0"/>
      </c:catAx>
      <c:valAx>
        <c:axId val="134482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1629408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>
          <a:solidFill>
            <a:srgbClr val="00206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622300</xdr:colOff>
      <xdr:row>9</xdr:row>
      <xdr:rowOff>127000</xdr:rowOff>
    </xdr:from>
    <xdr:ext cx="4737100" cy="16764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F9C8BA7-B18C-6A4C-998C-FFD0F4818A59}"/>
            </a:ext>
          </a:extLst>
        </xdr:cNvPr>
        <xdr:cNvSpPr txBox="1"/>
      </xdr:nvSpPr>
      <xdr:spPr>
        <a:xfrm>
          <a:off x="2273300" y="2184400"/>
          <a:ext cx="4737100" cy="1676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fr-FR" sz="1400" b="1"/>
            <a:t>J'invite sous les Docteurs SPI 2019</a:t>
          </a:r>
          <a:r>
            <a:rPr lang="fr-FR" sz="1400" b="1" baseline="0"/>
            <a:t> </a:t>
          </a:r>
          <a:r>
            <a:rPr lang="fr-FR" sz="1400" b="1"/>
            <a:t>qui ont un profil LinkedIn</a:t>
          </a:r>
        </a:p>
        <a:p>
          <a:pPr algn="l"/>
          <a:r>
            <a:rPr lang="fr-FR" sz="1400" b="1"/>
            <a:t>à rentrer en relation avec mon profil Président REDOC SPI</a:t>
          </a:r>
        </a:p>
        <a:p>
          <a:pPr algn="l"/>
          <a:endParaRPr lang="fr-FR" sz="1400" b="1"/>
        </a:p>
        <a:p>
          <a:pPr algn="l"/>
          <a:r>
            <a:rPr lang="fr-FR" sz="1400" b="1"/>
            <a:t>On</a:t>
          </a:r>
          <a:r>
            <a:rPr lang="fr-FR" sz="1400" b="1" baseline="0"/>
            <a:t> mesure ici ceux qui accepent en fonction du </a:t>
          </a:r>
        </a:p>
        <a:p>
          <a:pPr algn="l"/>
          <a:r>
            <a:rPr lang="fr-FR" sz="1400" b="1" baseline="0"/>
            <a:t>- semestre de soutenance </a:t>
          </a:r>
        </a:p>
        <a:p>
          <a:pPr algn="l"/>
          <a:r>
            <a:rPr lang="fr-FR" sz="1400" b="1" baseline="0"/>
            <a:t>- profil</a:t>
          </a:r>
          <a:endParaRPr lang="fr-FR" sz="14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546100</xdr:colOff>
      <xdr:row>9</xdr:row>
      <xdr:rowOff>76200</xdr:rowOff>
    </xdr:from>
    <xdr:to>
      <xdr:col>17</xdr:col>
      <xdr:colOff>660400</xdr:colOff>
      <xdr:row>27</xdr:row>
      <xdr:rowOff>63500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78CBB85-CD46-4841-A93D-F819CAB5B6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1104900</xdr:colOff>
      <xdr:row>15</xdr:row>
      <xdr:rowOff>127001</xdr:rowOff>
    </xdr:from>
    <xdr:ext cx="3263900" cy="761999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5AB1EC2-C111-C54F-B9A5-E41B55D4E170}"/>
            </a:ext>
          </a:extLst>
        </xdr:cNvPr>
        <xdr:cNvSpPr txBox="1"/>
      </xdr:nvSpPr>
      <xdr:spPr>
        <a:xfrm>
          <a:off x="2755900" y="3530601"/>
          <a:ext cx="3263900" cy="7619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>
              <a:solidFill>
                <a:srgbClr val="002060"/>
              </a:solidFill>
            </a:rPr>
            <a:t>Thèses soutenues </a:t>
          </a:r>
        </a:p>
        <a:p>
          <a:pPr algn="ctr"/>
          <a:r>
            <a:rPr lang="fr-FR" sz="2000" b="1">
              <a:solidFill>
                <a:srgbClr val="002060"/>
              </a:solidFill>
            </a:rPr>
            <a:t>2019</a:t>
          </a:r>
        </a:p>
        <a:p>
          <a:pPr algn="ctr"/>
          <a:endParaRPr lang="fr-FR" sz="2000" b="1">
            <a:solidFill>
              <a:srgbClr val="002060"/>
            </a:solidFill>
          </a:endParaRPr>
        </a:p>
        <a:p>
          <a:pPr algn="ctr"/>
          <a:endParaRPr lang="fr-FR" sz="2000" b="1">
            <a:solidFill>
              <a:srgbClr val="002060"/>
            </a:solidFill>
          </a:endParaRPr>
        </a:p>
        <a:p>
          <a:pPr algn="ctr"/>
          <a:endParaRPr lang="fr-FR" sz="2000" b="1">
            <a:solidFill>
              <a:srgbClr val="002060"/>
            </a:solidFill>
          </a:endParaRPr>
        </a:p>
      </xdr:txBody>
    </xdr:sp>
    <xdr:clientData/>
  </xdr:oneCellAnchor>
  <xdr:twoCellAnchor>
    <xdr:from>
      <xdr:col>8</xdr:col>
      <xdr:colOff>273050</xdr:colOff>
      <xdr:row>11</xdr:row>
      <xdr:rowOff>177800</xdr:rowOff>
    </xdr:from>
    <xdr:to>
      <xdr:col>16</xdr:col>
      <xdr:colOff>469900</xdr:colOff>
      <xdr:row>32</xdr:row>
      <xdr:rowOff>63500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DE70C94-FCFB-4745-8DC4-BCD971DBED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1104900</xdr:colOff>
      <xdr:row>15</xdr:row>
      <xdr:rowOff>127001</xdr:rowOff>
    </xdr:from>
    <xdr:ext cx="3263900" cy="761999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E35611A-0E63-684E-A3CF-BBA16816FD0F}"/>
            </a:ext>
          </a:extLst>
        </xdr:cNvPr>
        <xdr:cNvSpPr txBox="1"/>
      </xdr:nvSpPr>
      <xdr:spPr>
        <a:xfrm>
          <a:off x="2755900" y="4978401"/>
          <a:ext cx="3263900" cy="7619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>
              <a:solidFill>
                <a:srgbClr val="002060"/>
              </a:solidFill>
            </a:rPr>
            <a:t>Thèses soutenues </a:t>
          </a:r>
        </a:p>
        <a:p>
          <a:pPr algn="ctr"/>
          <a:r>
            <a:rPr lang="fr-FR" sz="2000" b="1">
              <a:solidFill>
                <a:srgbClr val="002060"/>
              </a:solidFill>
            </a:rPr>
            <a:t>2019</a:t>
          </a:r>
        </a:p>
        <a:p>
          <a:pPr algn="ctr"/>
          <a:endParaRPr lang="fr-FR" sz="2000" b="1">
            <a:solidFill>
              <a:srgbClr val="002060"/>
            </a:solidFill>
          </a:endParaRPr>
        </a:p>
        <a:p>
          <a:pPr algn="ctr"/>
          <a:endParaRPr lang="fr-FR" sz="2000" b="1">
            <a:solidFill>
              <a:srgbClr val="002060"/>
            </a:solidFill>
          </a:endParaRPr>
        </a:p>
        <a:p>
          <a:pPr algn="ctr"/>
          <a:endParaRPr lang="fr-FR" sz="2000" b="1">
            <a:solidFill>
              <a:srgbClr val="002060"/>
            </a:solidFill>
          </a:endParaRPr>
        </a:p>
      </xdr:txBody>
    </xdr:sp>
    <xdr:clientData/>
  </xdr:oneCellAnchor>
  <xdr:twoCellAnchor>
    <xdr:from>
      <xdr:col>7</xdr:col>
      <xdr:colOff>44450</xdr:colOff>
      <xdr:row>9</xdr:row>
      <xdr:rowOff>177800</xdr:rowOff>
    </xdr:from>
    <xdr:to>
      <xdr:col>14</xdr:col>
      <xdr:colOff>190500</xdr:colOff>
      <xdr:row>30</xdr:row>
      <xdr:rowOff>63500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8DA97FA-0492-8F4D-B430-CFA849D03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Promo2019_avanc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s"/>
      <sheetName val="Relations"/>
      <sheetName val="Pays"/>
    </sheetNames>
    <sheetDataSet>
      <sheetData sheetId="0" refreshError="1"/>
      <sheetData sheetId="1" refreshError="1"/>
      <sheetData sheetId="2">
        <row r="10">
          <cell r="B10" t="str">
            <v>France</v>
          </cell>
          <cell r="C10">
            <v>0.73063973063973064</v>
          </cell>
        </row>
        <row r="11">
          <cell r="B11" t="str">
            <v>Europe Hors France</v>
          </cell>
          <cell r="C11">
            <v>0.10437710437710437</v>
          </cell>
        </row>
        <row r="12">
          <cell r="B12" t="str">
            <v>Asie &amp; Océanie</v>
          </cell>
          <cell r="C12">
            <v>6.0606060606060608E-2</v>
          </cell>
        </row>
        <row r="13">
          <cell r="B13" t="str">
            <v>Amérique du Nord</v>
          </cell>
          <cell r="C13">
            <v>5.7239057239057242E-2</v>
          </cell>
        </row>
        <row r="14">
          <cell r="B14" t="str">
            <v>Afrique &amp; Moyen-Orient</v>
          </cell>
          <cell r="C14">
            <v>3.3670033670033669E-2</v>
          </cell>
        </row>
        <row r="15">
          <cell r="B15" t="str">
            <v>Amériques du Sud et Centrale</v>
          </cell>
          <cell r="C15">
            <v>1.3468013468013467E-2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theses.fr/fr/?q=dateSoutenance:%5b2019-01-01T23:59:59Z%20TO%202019-06-30T23:59:59Z%5d&amp;fq=dateSoutenance:%5b1965-01-01T23:59:59Z%2BTO%2B2020-12-31T23:59:59Z%5d&amp;checkedfacets=oaiSetSpec=ddc:620;oaiSetSpec=ddc:670;oaiSetSpec=ddc:600;oaiSetSpec=ddc:680;&amp;start=0&amp;status=status:soutenue&amp;access=&amp;prevision=&amp;zone1=titreRAs&amp;val1=&amp;op1=AND&amp;zone2=auteurs&amp;val2=&amp;op2=AND&amp;zone3=etabSoutenances&amp;val3=&amp;op3=AND&amp;zone4=dateSoutenance&amp;val4a=01/01/2019&amp;val4b=30/06/2019&amp;type=avanc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theses.fr/fr/?q=dateSoutenance:%5b2019-07-01T23:59:59Z%20TO%202019-12-31T23:59:59Z%5d&amp;fq=dateSoutenance:%5b1965-01-01T23:59:59Z%2BTO%2B2020-12-31T23:59:59Z%5d&amp;checkedfacets=oaiSetSpec=ddc:620;oaiSetSpec=ddc:600;oaiSetSpec=ddc:670;&amp;start=0&amp;status=status:soutenue&amp;access=&amp;prevision=&amp;zone1=titreRAs&amp;val1=&amp;op1=AND&amp;zone2=auteurs&amp;val2=&amp;op2=AND&amp;zone3=etabSoutenances&amp;val3=&amp;op3=AND&amp;zone4=dateSoutenance&amp;val4a=01/07/2019&amp;val4b=31/12/2019&amp;type=avance" TargetMode="External"/><Relationship Id="rId1" Type="http://schemas.openxmlformats.org/officeDocument/2006/relationships/hyperlink" Target="http://www.theses.fr/fr/?q=dateSoutenance:%5b2019-01-01T23:59:59Z%20TO%202019-06-30T23:59:59Z%5d&amp;fq=dateSoutenance:%5b1965-01-01T23:59:59Z%2BTO%2B2020-12-31T23:59:59Z%5d&amp;checkedfacets=oaiSetSpec=ddc:620;oaiSetSpec=ddc:670;oaiSetSpec=ddc:600;oaiSetSpec=ddc:680;&amp;start=0&amp;status=status:soutenue&amp;access=&amp;prevision=&amp;zone1=titreRAs&amp;val1=&amp;op1=AND&amp;zone2=auteurs&amp;val2=&amp;op2=AND&amp;zone3=etabSoutenances&amp;val3=&amp;op3=AND&amp;zone4=dateSoutenance&amp;val4a=01/01/2019&amp;val4b=30/06/2019&amp;type=ava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B705-DD64-3D4B-91D0-C4387694F142}">
  <dimension ref="C2:L7"/>
  <sheetViews>
    <sheetView tabSelected="1" workbookViewId="0">
      <selection activeCell="C26" sqref="C26"/>
    </sheetView>
  </sheetViews>
  <sheetFormatPr baseColWidth="10" defaultRowHeight="16"/>
  <cols>
    <col min="3" max="3" width="24.1640625" customWidth="1"/>
    <col min="4" max="4" width="13.5" customWidth="1"/>
    <col min="5" max="5" width="14.83203125" customWidth="1"/>
    <col min="7" max="7" width="15.6640625" customWidth="1"/>
    <col min="8" max="8" width="16" customWidth="1"/>
    <col min="9" max="9" width="13.6640625" customWidth="1"/>
    <col min="11" max="11" width="17.1640625" customWidth="1"/>
    <col min="12" max="12" width="14.5" customWidth="1"/>
  </cols>
  <sheetData>
    <row r="2" spans="3:12" ht="19">
      <c r="C2" s="8"/>
      <c r="D2" s="44" t="s">
        <v>0</v>
      </c>
      <c r="E2" s="44"/>
      <c r="F2" s="44"/>
      <c r="G2" s="44" t="s">
        <v>1</v>
      </c>
      <c r="H2" s="44"/>
      <c r="I2" s="44"/>
      <c r="J2" s="44" t="s">
        <v>19</v>
      </c>
      <c r="K2" s="44"/>
      <c r="L2" s="44"/>
    </row>
    <row r="3" spans="3:12" ht="19">
      <c r="C3" s="45"/>
      <c r="D3" s="46" t="s">
        <v>20</v>
      </c>
      <c r="E3" s="46" t="s">
        <v>21</v>
      </c>
      <c r="F3" s="46" t="s">
        <v>22</v>
      </c>
      <c r="G3" s="46" t="s">
        <v>20</v>
      </c>
      <c r="H3" s="46" t="s">
        <v>21</v>
      </c>
      <c r="I3" s="46" t="s">
        <v>22</v>
      </c>
      <c r="J3" s="46" t="s">
        <v>20</v>
      </c>
      <c r="K3" s="46" t="s">
        <v>21</v>
      </c>
      <c r="L3" s="46" t="s">
        <v>22</v>
      </c>
    </row>
    <row r="4" spans="3:12" ht="19">
      <c r="C4" s="45" t="s">
        <v>5</v>
      </c>
      <c r="D4" s="45">
        <v>212</v>
      </c>
      <c r="E4" s="45">
        <v>189</v>
      </c>
      <c r="F4" s="47">
        <f>E4/D4</f>
        <v>0.89150943396226412</v>
      </c>
      <c r="G4" s="45">
        <v>191</v>
      </c>
      <c r="H4" s="45">
        <v>147</v>
      </c>
      <c r="I4" s="47">
        <f>H4/G4</f>
        <v>0.76963350785340312</v>
      </c>
      <c r="J4" s="45">
        <f t="shared" ref="J4:K6" si="0">D4+G4</f>
        <v>403</v>
      </c>
      <c r="K4" s="45">
        <f t="shared" si="0"/>
        <v>336</v>
      </c>
      <c r="L4" s="47">
        <f>K4/J4</f>
        <v>0.83374689826302728</v>
      </c>
    </row>
    <row r="5" spans="3:12" ht="19">
      <c r="C5" s="45" t="s">
        <v>6</v>
      </c>
      <c r="D5" s="45">
        <v>123</v>
      </c>
      <c r="E5" s="45">
        <v>92</v>
      </c>
      <c r="F5" s="47">
        <f>E5/D5</f>
        <v>0.74796747967479671</v>
      </c>
      <c r="G5" s="45">
        <v>172</v>
      </c>
      <c r="H5" s="45">
        <v>125</v>
      </c>
      <c r="I5" s="47">
        <f t="shared" ref="I5:I7" si="1">H5/G5</f>
        <v>0.72674418604651159</v>
      </c>
      <c r="J5" s="45">
        <f t="shared" si="0"/>
        <v>295</v>
      </c>
      <c r="K5" s="45">
        <f t="shared" si="0"/>
        <v>217</v>
      </c>
      <c r="L5" s="47">
        <f t="shared" ref="L5:L7" si="2">K5/J5</f>
        <v>0.735593220338983</v>
      </c>
    </row>
    <row r="6" spans="3:12" ht="19">
      <c r="C6" s="45" t="s">
        <v>7</v>
      </c>
      <c r="D6" s="45">
        <v>80</v>
      </c>
      <c r="E6" s="45">
        <v>36</v>
      </c>
      <c r="F6" s="47">
        <f>E6/D6</f>
        <v>0.45</v>
      </c>
      <c r="G6" s="45">
        <v>217</v>
      </c>
      <c r="H6" s="45">
        <v>114</v>
      </c>
      <c r="I6" s="47">
        <f t="shared" si="1"/>
        <v>0.52534562211981561</v>
      </c>
      <c r="J6" s="45">
        <f t="shared" si="0"/>
        <v>297</v>
      </c>
      <c r="K6" s="45">
        <f t="shared" si="0"/>
        <v>150</v>
      </c>
      <c r="L6" s="47">
        <f t="shared" si="2"/>
        <v>0.50505050505050508</v>
      </c>
    </row>
    <row r="7" spans="3:12" ht="19">
      <c r="C7" s="48" t="s">
        <v>17</v>
      </c>
      <c r="D7" s="8">
        <f>SUM(D4:D6)</f>
        <v>415</v>
      </c>
      <c r="E7" s="8">
        <f>SUM(E4:E6)</f>
        <v>317</v>
      </c>
      <c r="F7" s="47">
        <f>E7/D7</f>
        <v>0.76385542168674703</v>
      </c>
      <c r="G7" s="8">
        <f>SUM(G4:G6)</f>
        <v>580</v>
      </c>
      <c r="H7" s="8">
        <f>SUM(H4:H6)</f>
        <v>386</v>
      </c>
      <c r="I7" s="47">
        <f t="shared" si="1"/>
        <v>0.66551724137931034</v>
      </c>
      <c r="J7" s="8">
        <f>SUM(J4:J6)</f>
        <v>995</v>
      </c>
      <c r="K7" s="8">
        <f>SUM(K4:K6)</f>
        <v>703</v>
      </c>
      <c r="L7" s="47">
        <f t="shared" si="2"/>
        <v>0.70653266331658293</v>
      </c>
    </row>
  </sheetData>
  <mergeCells count="3">
    <mergeCell ref="D2:F2"/>
    <mergeCell ref="G2:I2"/>
    <mergeCell ref="J2:L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FB376-CA4C-3647-A26D-F082368E4C85}">
  <dimension ref="B1:H16"/>
  <sheetViews>
    <sheetView workbookViewId="0">
      <selection activeCell="I1" sqref="I1"/>
    </sheetView>
  </sheetViews>
  <sheetFormatPr baseColWidth="10" defaultRowHeight="16"/>
  <cols>
    <col min="2" max="2" width="35" customWidth="1"/>
  </cols>
  <sheetData>
    <row r="1" spans="2:8" ht="19">
      <c r="B1" s="33" t="s">
        <v>11</v>
      </c>
      <c r="C1" s="34">
        <v>78</v>
      </c>
      <c r="D1" s="35">
        <f t="shared" ref="D1:D7" si="0">C1/123</f>
        <v>0.63414634146341464</v>
      </c>
      <c r="E1" s="34">
        <v>139</v>
      </c>
      <c r="F1" s="35">
        <f>E1/174</f>
        <v>0.79885057471264365</v>
      </c>
      <c r="G1" s="34">
        <f t="shared" ref="G1:G7" si="1">C1+E1</f>
        <v>217</v>
      </c>
      <c r="H1" s="35">
        <f>G1/297</f>
        <v>0.73063973063973064</v>
      </c>
    </row>
    <row r="2" spans="2:8" ht="19">
      <c r="B2" s="36" t="s">
        <v>12</v>
      </c>
      <c r="C2" s="37">
        <v>16</v>
      </c>
      <c r="D2" s="38">
        <f t="shared" si="0"/>
        <v>0.13008130081300814</v>
      </c>
      <c r="E2" s="37">
        <v>15</v>
      </c>
      <c r="F2" s="38">
        <f t="shared" ref="F2:F7" si="2">E2/174</f>
        <v>8.6206896551724144E-2</v>
      </c>
      <c r="G2" s="37">
        <f t="shared" si="1"/>
        <v>31</v>
      </c>
      <c r="H2" s="38">
        <f t="shared" ref="H2:H7" si="3">G2/297</f>
        <v>0.10437710437710437</v>
      </c>
    </row>
    <row r="3" spans="2:8" ht="19">
      <c r="B3" s="39" t="s">
        <v>13</v>
      </c>
      <c r="C3" s="37">
        <v>12</v>
      </c>
      <c r="D3" s="38">
        <f t="shared" si="0"/>
        <v>9.7560975609756101E-2</v>
      </c>
      <c r="E3" s="37">
        <v>6</v>
      </c>
      <c r="F3" s="38">
        <f t="shared" si="2"/>
        <v>3.4482758620689655E-2</v>
      </c>
      <c r="G3" s="37">
        <f t="shared" si="1"/>
        <v>18</v>
      </c>
      <c r="H3" s="38">
        <f t="shared" si="3"/>
        <v>6.0606060606060608E-2</v>
      </c>
    </row>
    <row r="4" spans="2:8" ht="19">
      <c r="B4" s="10" t="s">
        <v>14</v>
      </c>
      <c r="C4" s="37">
        <v>11</v>
      </c>
      <c r="D4" s="38">
        <f t="shared" si="0"/>
        <v>8.943089430894309E-2</v>
      </c>
      <c r="E4" s="37">
        <v>6</v>
      </c>
      <c r="F4" s="38">
        <f t="shared" si="2"/>
        <v>3.4482758620689655E-2</v>
      </c>
      <c r="G4" s="37">
        <f t="shared" si="1"/>
        <v>17</v>
      </c>
      <c r="H4" s="38">
        <f t="shared" si="3"/>
        <v>5.7239057239057242E-2</v>
      </c>
    </row>
    <row r="5" spans="2:8" ht="19">
      <c r="B5" s="40" t="s">
        <v>15</v>
      </c>
      <c r="C5" s="37">
        <v>4</v>
      </c>
      <c r="D5" s="38">
        <f t="shared" si="0"/>
        <v>3.2520325203252036E-2</v>
      </c>
      <c r="E5" s="37">
        <v>6</v>
      </c>
      <c r="F5" s="38">
        <f t="shared" si="2"/>
        <v>3.4482758620689655E-2</v>
      </c>
      <c r="G5" s="37">
        <f t="shared" si="1"/>
        <v>10</v>
      </c>
      <c r="H5" s="38">
        <f t="shared" si="3"/>
        <v>3.3670033670033669E-2</v>
      </c>
    </row>
    <row r="6" spans="2:8" ht="19">
      <c r="B6" s="10" t="s">
        <v>16</v>
      </c>
      <c r="C6" s="37">
        <v>2</v>
      </c>
      <c r="D6" s="38">
        <f t="shared" si="0"/>
        <v>1.6260162601626018E-2</v>
      </c>
      <c r="E6" s="37">
        <v>2</v>
      </c>
      <c r="F6" s="38">
        <f t="shared" si="2"/>
        <v>1.1494252873563218E-2</v>
      </c>
      <c r="G6" s="37">
        <f t="shared" si="1"/>
        <v>4</v>
      </c>
      <c r="H6" s="38">
        <f t="shared" si="3"/>
        <v>1.3468013468013467E-2</v>
      </c>
    </row>
    <row r="7" spans="2:8" ht="20" thickBot="1">
      <c r="B7" s="41" t="s">
        <v>17</v>
      </c>
      <c r="C7" s="42">
        <f>SUM(C1:C6)</f>
        <v>123</v>
      </c>
      <c r="D7" s="43">
        <f t="shared" si="0"/>
        <v>1</v>
      </c>
      <c r="E7" s="42">
        <f>SUM(E1:E6)</f>
        <v>174</v>
      </c>
      <c r="F7" s="43">
        <f t="shared" si="2"/>
        <v>1</v>
      </c>
      <c r="G7" s="42">
        <f t="shared" si="1"/>
        <v>297</v>
      </c>
      <c r="H7" s="43">
        <f t="shared" si="3"/>
        <v>1</v>
      </c>
    </row>
    <row r="9" spans="2:8" ht="17" thickBot="1"/>
    <row r="10" spans="2:8" ht="19">
      <c r="B10" s="33" t="s">
        <v>18</v>
      </c>
      <c r="C10" s="35">
        <v>0.73063973063973064</v>
      </c>
    </row>
    <row r="11" spans="2:8" ht="19">
      <c r="B11" s="36" t="s">
        <v>12</v>
      </c>
      <c r="C11" s="38">
        <v>0.10437710437710437</v>
      </c>
    </row>
    <row r="12" spans="2:8" ht="19">
      <c r="B12" s="39" t="s">
        <v>13</v>
      </c>
      <c r="C12" s="38">
        <v>6.0606060606060608E-2</v>
      </c>
    </row>
    <row r="13" spans="2:8" ht="19">
      <c r="B13" s="10" t="s">
        <v>14</v>
      </c>
      <c r="C13" s="38">
        <v>5.7239057239057242E-2</v>
      </c>
    </row>
    <row r="14" spans="2:8" ht="19">
      <c r="B14" s="40" t="s">
        <v>15</v>
      </c>
      <c r="C14" s="38">
        <v>3.3670033670033669E-2</v>
      </c>
    </row>
    <row r="15" spans="2:8" ht="19">
      <c r="B15" s="10" t="s">
        <v>16</v>
      </c>
      <c r="C15" s="38">
        <v>1.3468013468013467E-2</v>
      </c>
    </row>
    <row r="16" spans="2:8" ht="20" thickBot="1">
      <c r="B16" s="41" t="s">
        <v>17</v>
      </c>
      <c r="C16" s="43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50E23-04F7-CC4F-8EF8-8A55998B8FBF}">
  <dimension ref="C1:K13"/>
  <sheetViews>
    <sheetView workbookViewId="0">
      <selection activeCell="C28" sqref="C28"/>
    </sheetView>
  </sheetViews>
  <sheetFormatPr baseColWidth="10" defaultRowHeight="16"/>
  <cols>
    <col min="3" max="3" width="24.1640625" customWidth="1"/>
    <col min="4" max="4" width="16" customWidth="1"/>
    <col min="8" max="8" width="17.1640625" customWidth="1"/>
  </cols>
  <sheetData>
    <row r="1" spans="3:11" ht="17" thickBot="1"/>
    <row r="2" spans="3:11" ht="20" thickBot="1">
      <c r="C2" s="1"/>
      <c r="D2" s="25">
        <v>44042</v>
      </c>
      <c r="E2" s="26"/>
      <c r="F2" s="24">
        <v>44002</v>
      </c>
      <c r="H2" s="2"/>
      <c r="I2" s="2">
        <v>2019</v>
      </c>
      <c r="J2" s="2"/>
      <c r="K2" s="2"/>
    </row>
    <row r="3" spans="3:11" ht="19">
      <c r="C3" s="3" t="s">
        <v>5</v>
      </c>
      <c r="D3" s="3">
        <v>451</v>
      </c>
      <c r="E3" s="7">
        <f>D3/D7</f>
        <v>0.3136300417246175</v>
      </c>
      <c r="F3" s="9">
        <v>0.31459797033567527</v>
      </c>
      <c r="H3" s="8" t="s">
        <v>5</v>
      </c>
      <c r="I3" s="7">
        <v>0.3136300417246175</v>
      </c>
      <c r="J3" s="9"/>
      <c r="K3" s="9"/>
    </row>
    <row r="4" spans="3:11" ht="19">
      <c r="C4" s="10" t="s">
        <v>6</v>
      </c>
      <c r="D4" s="10">
        <v>319</v>
      </c>
      <c r="E4" s="12">
        <f>D4/D7</f>
        <v>0.22183588317107092</v>
      </c>
      <c r="F4" s="9">
        <v>0.23185011709601874</v>
      </c>
      <c r="H4" s="8" t="s">
        <v>6</v>
      </c>
      <c r="I4" s="12">
        <v>0.22183588317107092</v>
      </c>
      <c r="J4" s="9"/>
      <c r="K4" s="9"/>
    </row>
    <row r="5" spans="3:11" ht="19">
      <c r="C5" s="10" t="s">
        <v>7</v>
      </c>
      <c r="D5" s="10">
        <v>356</v>
      </c>
      <c r="E5" s="12">
        <f>D5/D7</f>
        <v>0.24756606397774686</v>
      </c>
      <c r="F5" s="9">
        <v>0.23185011709601874</v>
      </c>
      <c r="H5" s="8" t="s">
        <v>7</v>
      </c>
      <c r="I5" s="12">
        <v>0.24756606397774686</v>
      </c>
      <c r="J5" s="9"/>
      <c r="K5" s="9"/>
    </row>
    <row r="6" spans="3:11" ht="19">
      <c r="C6" s="10" t="s">
        <v>8</v>
      </c>
      <c r="D6" s="10">
        <v>312</v>
      </c>
      <c r="E6" s="12">
        <f>D6/D7</f>
        <v>0.21696801112656466</v>
      </c>
      <c r="F6" s="9">
        <v>0.22170179547228727</v>
      </c>
      <c r="H6" s="8" t="s">
        <v>8</v>
      </c>
      <c r="I6" s="12">
        <v>0.21696801112656466</v>
      </c>
      <c r="J6" s="13"/>
      <c r="K6" s="9"/>
    </row>
    <row r="7" spans="3:11" ht="20" thickBot="1">
      <c r="C7" s="14"/>
      <c r="D7" s="14">
        <f>SUM(D3:D6)</f>
        <v>1438</v>
      </c>
      <c r="E7" s="18">
        <f>SUM(E3:E6)</f>
        <v>1</v>
      </c>
      <c r="F7" s="22">
        <f>SUM(F3:F6)</f>
        <v>1</v>
      </c>
    </row>
    <row r="8" spans="3:11" ht="20" thickBot="1">
      <c r="C8" s="27">
        <v>44002</v>
      </c>
      <c r="D8" s="28"/>
      <c r="E8" s="29"/>
      <c r="F8" s="23"/>
    </row>
    <row r="13" spans="3:11" ht="19">
      <c r="C13" s="19" t="s">
        <v>9</v>
      </c>
    </row>
  </sheetData>
  <mergeCells count="2">
    <mergeCell ref="D2:E2"/>
    <mergeCell ref="C8:E8"/>
  </mergeCells>
  <hyperlinks>
    <hyperlink ref="C13" r:id="rId1" xr:uid="{A03EAE4A-7809-5E4F-AEFD-A06061C2467C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207F6-C611-8E4B-A899-98804B4E8822}">
  <dimension ref="C1:N13"/>
  <sheetViews>
    <sheetView topLeftCell="A2" workbookViewId="0">
      <selection activeCell="D24" sqref="D24"/>
    </sheetView>
  </sheetViews>
  <sheetFormatPr baseColWidth="10" defaultRowHeight="16"/>
  <cols>
    <col min="3" max="3" width="24.1640625" customWidth="1"/>
    <col min="4" max="4" width="13.5" customWidth="1"/>
    <col min="5" max="5" width="14.83203125" customWidth="1"/>
    <col min="7" max="7" width="15.6640625" customWidth="1"/>
    <col min="8" max="8" width="16" customWidth="1"/>
    <col min="11" max="11" width="17.1640625" customWidth="1"/>
  </cols>
  <sheetData>
    <row r="1" spans="3:14" ht="17" thickBot="1"/>
    <row r="2" spans="3:14" ht="20" thickBot="1">
      <c r="C2" s="1"/>
      <c r="D2" s="30" t="s">
        <v>0</v>
      </c>
      <c r="E2" s="30"/>
      <c r="F2" s="30" t="s">
        <v>1</v>
      </c>
      <c r="G2" s="31"/>
      <c r="H2" s="32" t="s">
        <v>2</v>
      </c>
      <c r="I2" s="26"/>
      <c r="K2" s="2"/>
      <c r="L2" s="2">
        <v>2019</v>
      </c>
      <c r="M2" s="2" t="s">
        <v>3</v>
      </c>
      <c r="N2" s="2" t="s">
        <v>4</v>
      </c>
    </row>
    <row r="3" spans="3:14" ht="19">
      <c r="C3" s="3" t="s">
        <v>5</v>
      </c>
      <c r="D3" s="4">
        <v>221</v>
      </c>
      <c r="E3" s="5">
        <f>D3/D7</f>
        <v>0.39534883720930231</v>
      </c>
      <c r="F3" s="4">
        <v>230</v>
      </c>
      <c r="G3" s="6">
        <f>F3/F7</f>
        <v>0.2616609783845279</v>
      </c>
      <c r="H3" s="3">
        <f>D3+F3</f>
        <v>451</v>
      </c>
      <c r="I3" s="7">
        <f>H3/H7</f>
        <v>0.3136300417246175</v>
      </c>
      <c r="K3" s="8" t="s">
        <v>5</v>
      </c>
      <c r="L3" s="9">
        <f>I3</f>
        <v>0.3136300417246175</v>
      </c>
      <c r="M3" s="9">
        <f>E3</f>
        <v>0.39534883720930231</v>
      </c>
      <c r="N3" s="9">
        <f>G3</f>
        <v>0.2616609783845279</v>
      </c>
    </row>
    <row r="4" spans="3:14" ht="19">
      <c r="C4" s="10" t="s">
        <v>6</v>
      </c>
      <c r="D4" s="8">
        <v>128</v>
      </c>
      <c r="E4" s="9">
        <f>D4/D7</f>
        <v>0.22898032200357782</v>
      </c>
      <c r="F4" s="8">
        <v>191</v>
      </c>
      <c r="G4" s="11">
        <f>F4/F7</f>
        <v>0.21729237770193402</v>
      </c>
      <c r="H4" s="10">
        <f>D4+F4</f>
        <v>319</v>
      </c>
      <c r="I4" s="12">
        <f>H4/H7</f>
        <v>0.22183588317107092</v>
      </c>
      <c r="K4" s="8" t="s">
        <v>6</v>
      </c>
      <c r="L4" s="9">
        <f>I4</f>
        <v>0.22183588317107092</v>
      </c>
      <c r="M4" s="9">
        <f>E4</f>
        <v>0.22898032200357782</v>
      </c>
      <c r="N4" s="9">
        <f>G4</f>
        <v>0.21729237770193402</v>
      </c>
    </row>
    <row r="5" spans="3:14" ht="19">
      <c r="C5" s="10" t="s">
        <v>7</v>
      </c>
      <c r="D5" s="8">
        <v>88</v>
      </c>
      <c r="E5" s="9">
        <f>D5/D7</f>
        <v>0.15742397137745975</v>
      </c>
      <c r="F5" s="8">
        <v>268</v>
      </c>
      <c r="G5" s="11">
        <f>F5/F7</f>
        <v>0.30489192263936293</v>
      </c>
      <c r="H5" s="10">
        <f>D5+F5</f>
        <v>356</v>
      </c>
      <c r="I5" s="12">
        <f>H5/H7</f>
        <v>0.24756606397774686</v>
      </c>
      <c r="K5" s="8" t="s">
        <v>7</v>
      </c>
      <c r="L5" s="9">
        <f>I5</f>
        <v>0.24756606397774686</v>
      </c>
      <c r="M5" s="9">
        <f>E5</f>
        <v>0.15742397137745975</v>
      </c>
      <c r="N5" s="9">
        <f>G5</f>
        <v>0.30489192263936293</v>
      </c>
    </row>
    <row r="6" spans="3:14" ht="19">
      <c r="C6" s="10" t="s">
        <v>8</v>
      </c>
      <c r="D6" s="8">
        <v>122</v>
      </c>
      <c r="E6" s="9">
        <f>D6/D7</f>
        <v>0.21824686940966009</v>
      </c>
      <c r="F6" s="8">
        <v>190</v>
      </c>
      <c r="G6" s="11">
        <f>F6/F7</f>
        <v>0.2161547212741752</v>
      </c>
      <c r="H6" s="10">
        <f>D6+F6</f>
        <v>312</v>
      </c>
      <c r="I6" s="12">
        <f>H6/H7</f>
        <v>0.21696801112656466</v>
      </c>
      <c r="K6" s="8" t="s">
        <v>8</v>
      </c>
      <c r="L6" s="9">
        <f>I6</f>
        <v>0.21696801112656466</v>
      </c>
      <c r="M6" s="13">
        <f>E6</f>
        <v>0.21824686940966009</v>
      </c>
      <c r="N6" s="9">
        <f>G6</f>
        <v>0.2161547212741752</v>
      </c>
    </row>
    <row r="7" spans="3:14" ht="20" thickBot="1">
      <c r="C7" s="14"/>
      <c r="D7" s="15">
        <f>SUM(D3:D6)</f>
        <v>559</v>
      </c>
      <c r="E7" s="16">
        <f>D7/D7</f>
        <v>1</v>
      </c>
      <c r="F7" s="15">
        <f>SUM(F3:F6)</f>
        <v>879</v>
      </c>
      <c r="G7" s="17">
        <v>1</v>
      </c>
      <c r="H7" s="14">
        <f>D7+F7</f>
        <v>1438</v>
      </c>
      <c r="I7" s="18">
        <f>H7/H7</f>
        <v>1</v>
      </c>
    </row>
    <row r="8" spans="3:14" ht="20" thickBot="1">
      <c r="C8" s="27">
        <v>44041</v>
      </c>
      <c r="D8" s="28"/>
      <c r="E8" s="28"/>
      <c r="F8" s="28"/>
      <c r="G8" s="28"/>
      <c r="H8" s="28"/>
      <c r="I8" s="29"/>
    </row>
    <row r="13" spans="3:14" ht="19">
      <c r="C13" s="19" t="s">
        <v>9</v>
      </c>
      <c r="E13" s="20" t="s">
        <v>10</v>
      </c>
      <c r="F13" s="21"/>
    </row>
  </sheetData>
  <mergeCells count="4">
    <mergeCell ref="D2:E2"/>
    <mergeCell ref="F2:G2"/>
    <mergeCell ref="H2:I2"/>
    <mergeCell ref="C8:I8"/>
  </mergeCells>
  <hyperlinks>
    <hyperlink ref="C13" r:id="rId1" xr:uid="{21CDDE3A-FFFD-A54C-8AB2-D221D3C5AEE5}"/>
    <hyperlink ref="E13" r:id="rId2" xr:uid="{2143F6BF-3058-854F-A9A1-A514DBDDBFD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Relations</vt:lpstr>
      <vt:lpstr>Pays</vt:lpstr>
      <vt:lpstr>2019</vt:lpstr>
      <vt:lpstr>Semestre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2020-06-24T09:43:41Z</dcterms:created>
  <dcterms:modified xsi:type="dcterms:W3CDTF">2020-07-30T15:12:09Z</dcterms:modified>
</cp:coreProperties>
</file>